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115" windowHeight="97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7" i="1"/>
  <c r="H25"/>
  <c r="L11"/>
  <c r="H10"/>
  <c r="K41" i="2"/>
  <c r="J12" i="1"/>
  <c r="H74" i="2"/>
  <c r="H59"/>
  <c r="H123"/>
  <c r="I123" s="1"/>
  <c r="H89"/>
  <c r="H84"/>
  <c r="G73"/>
  <c r="H130"/>
  <c r="I130" s="1"/>
  <c r="H116"/>
  <c r="I116" s="1"/>
  <c r="H112"/>
  <c r="I112" s="1"/>
  <c r="H108"/>
  <c r="I108" s="1"/>
  <c r="H103"/>
  <c r="I103" s="1"/>
  <c r="H97"/>
  <c r="I97" s="1"/>
  <c r="H93"/>
  <c r="I93" s="1"/>
  <c r="I84"/>
  <c r="H79"/>
  <c r="I79" s="1"/>
  <c r="H67"/>
  <c r="G67"/>
  <c r="H63"/>
  <c r="G63"/>
  <c r="G55"/>
  <c r="G49" s="1"/>
  <c r="H55"/>
  <c r="H40"/>
  <c r="H50"/>
  <c r="I50" s="1"/>
  <c r="G40"/>
  <c r="G21" s="1"/>
  <c r="H36"/>
  <c r="H32"/>
  <c r="H27"/>
  <c r="I27" s="1"/>
  <c r="H22"/>
  <c r="I22" s="1"/>
  <c r="I10"/>
  <c r="H14"/>
  <c r="I14" s="1"/>
  <c r="H5"/>
  <c r="I5" s="1"/>
  <c r="I74" l="1"/>
  <c r="I89"/>
  <c r="I73" s="1"/>
  <c r="I4"/>
  <c r="H4"/>
  <c r="I55"/>
  <c r="I67"/>
  <c r="I63"/>
  <c r="H49"/>
  <c r="H21" s="1"/>
  <c r="I59"/>
  <c r="I40"/>
  <c r="I36"/>
  <c r="I32"/>
  <c r="I21" s="1"/>
  <c r="H73" l="1"/>
  <c r="I49"/>
</calcChain>
</file>

<file path=xl/sharedStrings.xml><?xml version="1.0" encoding="utf-8"?>
<sst xmlns="http://schemas.openxmlformats.org/spreadsheetml/2006/main" count="202" uniqueCount="61">
  <si>
    <t>DIEN GIAI</t>
  </si>
  <si>
    <t>&lt;&lt;P713..P713z</t>
  </si>
  <si>
    <t>LUONG BO SUNG</t>
  </si>
  <si>
    <t>TIEN</t>
  </si>
  <si>
    <t>&lt;&lt;P843..P843z</t>
  </si>
  <si>
    <t>LUONG HIÊU QUA</t>
  </si>
  <si>
    <t>THUONG BO SUNG</t>
  </si>
  <si>
    <t>&lt;&lt;P723..P723z</t>
  </si>
  <si>
    <t>CBNV</t>
  </si>
  <si>
    <t>VCQL</t>
  </si>
  <si>
    <t>KSV</t>
  </si>
  <si>
    <t>Loại thu nhập</t>
  </si>
  <si>
    <t>Số QĐ</t>
  </si>
  <si>
    <t>Số tiền thuế đã khấu trừ</t>
  </si>
  <si>
    <t>Ngày QĐ</t>
  </si>
  <si>
    <t>180/01/2017</t>
  </si>
  <si>
    <t>Kỳ chi</t>
  </si>
  <si>
    <t>12/16</t>
  </si>
  <si>
    <t>09/17</t>
  </si>
  <si>
    <t>02/17</t>
  </si>
  <si>
    <t>PHAN MEM</t>
  </si>
  <si>
    <t>KE KHAI</t>
  </si>
  <si>
    <t>TONG</t>
  </si>
  <si>
    <t>CHENH LECH</t>
  </si>
  <si>
    <t>01/17</t>
  </si>
  <si>
    <t>03/17</t>
  </si>
  <si>
    <t>LUONG HIEU QUA</t>
  </si>
  <si>
    <t>Vũ Anh Tuấn</t>
  </si>
  <si>
    <t>QLHD</t>
  </si>
  <si>
    <t>Vũ Văn Nghiêm</t>
  </si>
  <si>
    <t>Hàm VCQL</t>
  </si>
  <si>
    <t>Note</t>
  </si>
  <si>
    <t>05/17</t>
  </si>
  <si>
    <t>08/17</t>
  </si>
  <si>
    <t>10/17</t>
  </si>
  <si>
    <t>11/17</t>
  </si>
  <si>
    <t>kiểm tra lại</t>
  </si>
  <si>
    <t>P713</t>
  </si>
  <si>
    <t>Luong bs</t>
  </si>
  <si>
    <t>LUONG THANG KSV</t>
  </si>
  <si>
    <t>LUONG THANG KHOAN</t>
  </si>
  <si>
    <t>&lt;&lt;P623..P623z</t>
  </si>
  <si>
    <t>&lt;&lt;P61..P61z</t>
  </si>
  <si>
    <t>&lt;&lt;P8421..P8421z</t>
  </si>
  <si>
    <t>CON LAI</t>
  </si>
  <si>
    <t>&lt;&lt;P81..P81z</t>
  </si>
  <si>
    <t>KNBD (NGHI SON)</t>
  </si>
  <si>
    <t>&lt;&lt;P..P60z|P62..P622z|P624..P712z|P714..P722z|P724..P80z|P82..P8420z|P8422..P842z|P844..Pz</t>
  </si>
  <si>
    <t>LUONG HIÊU QUA (CO HOAN THUE)</t>
  </si>
  <si>
    <t>LUONG THANG CBNV + VCQL</t>
  </si>
  <si>
    <t>1/17</t>
  </si>
  <si>
    <t>2/17</t>
  </si>
  <si>
    <t>3/17</t>
  </si>
  <si>
    <t>4/17</t>
  </si>
  <si>
    <t>5/17</t>
  </si>
  <si>
    <t>6/17</t>
  </si>
  <si>
    <t>7/17</t>
  </si>
  <si>
    <t>8/17</t>
  </si>
  <si>
    <t>9/17</t>
  </si>
  <si>
    <t>Tong LUONG HIEU QUA</t>
  </si>
  <si>
    <t xml:space="preserve">CHỨNg TỪ </t>
  </si>
</sst>
</file>

<file path=xl/styles.xml><?xml version="1.0" encoding="utf-8"?>
<styleSheet xmlns="http://schemas.openxmlformats.org/spreadsheetml/2006/main">
  <numFmts count="2">
    <numFmt numFmtId="43" formatCode="_-* #,##0.00\ _₫_-;\-* #,##0.00\ _₫_-;_-* &quot;-&quot;??\ _₫_-;_-@_-"/>
    <numFmt numFmtId="164" formatCode="_-* #,##0\ _₫_-;\-* #,##0\ _₫_-;_-* &quot;-&quot;??\ _₫_-;_-@_-"/>
  </numFmts>
  <fonts count="12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charset val="163"/>
      <scheme val="minor"/>
    </font>
    <font>
      <b/>
      <sz val="11"/>
      <color rgb="FF00B050"/>
      <name val="Calibri"/>
      <family val="2"/>
      <charset val="163"/>
      <scheme val="minor"/>
    </font>
    <font>
      <sz val="11"/>
      <color theme="9" tint="-0.249977111117893"/>
      <name val="Calibri"/>
      <family val="2"/>
      <charset val="163"/>
      <scheme val="minor"/>
    </font>
    <font>
      <b/>
      <sz val="11"/>
      <color theme="9" tint="-0.249977111117893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1" applyNumberFormat="1" applyFont="1"/>
    <xf numFmtId="0" fontId="3" fillId="0" borderId="0" xfId="0" applyFont="1"/>
    <xf numFmtId="3" fontId="0" fillId="0" borderId="0" xfId="0" applyNumberFormat="1"/>
    <xf numFmtId="3" fontId="3" fillId="0" borderId="0" xfId="0" applyNumberFormat="1" applyFont="1"/>
    <xf numFmtId="0" fontId="4" fillId="0" borderId="0" xfId="0" applyFont="1"/>
    <xf numFmtId="3" fontId="4" fillId="0" borderId="0" xfId="0" applyNumberFormat="1" applyFont="1"/>
    <xf numFmtId="3" fontId="4" fillId="0" borderId="0" xfId="1" applyNumberFormat="1" applyFont="1"/>
    <xf numFmtId="0" fontId="5" fillId="0" borderId="0" xfId="0" applyFont="1"/>
    <xf numFmtId="3" fontId="5" fillId="0" borderId="0" xfId="0" applyNumberFormat="1" applyFont="1"/>
    <xf numFmtId="3" fontId="6" fillId="0" borderId="0" xfId="0" applyNumberFormat="1" applyFont="1"/>
    <xf numFmtId="0" fontId="6" fillId="0" borderId="0" xfId="0" applyFont="1"/>
    <xf numFmtId="3" fontId="7" fillId="0" borderId="0" xfId="0" applyNumberFormat="1" applyFont="1"/>
    <xf numFmtId="0" fontId="7" fillId="0" borderId="0" xfId="0" applyFont="1"/>
    <xf numFmtId="0" fontId="0" fillId="0" borderId="0" xfId="0" applyAlignment="1">
      <alignment horizontal="right"/>
    </xf>
    <xf numFmtId="14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49" fontId="3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3" fontId="8" fillId="0" borderId="0" xfId="0" applyNumberFormat="1" applyFont="1"/>
    <xf numFmtId="3" fontId="9" fillId="0" borderId="0" xfId="0" applyNumberFormat="1" applyFont="1"/>
    <xf numFmtId="3" fontId="9" fillId="0" borderId="0" xfId="1" applyNumberFormat="1" applyFont="1"/>
    <xf numFmtId="0" fontId="0" fillId="0" borderId="0" xfId="0" applyFont="1"/>
    <xf numFmtId="0" fontId="0" fillId="0" borderId="0" xfId="0" applyFont="1" applyAlignment="1">
      <alignment horizontal="right"/>
    </xf>
    <xf numFmtId="3" fontId="0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right"/>
    </xf>
    <xf numFmtId="3" fontId="2" fillId="0" borderId="0" xfId="0" applyNumberFormat="1" applyFont="1"/>
    <xf numFmtId="14" fontId="2" fillId="0" borderId="0" xfId="0" applyNumberFormat="1" applyFont="1" applyAlignment="1">
      <alignment horizontal="right"/>
    </xf>
    <xf numFmtId="3" fontId="10" fillId="0" borderId="0" xfId="0" applyNumberFormat="1" applyFont="1"/>
    <xf numFmtId="3" fontId="11" fillId="0" borderId="0" xfId="1" applyNumberFormat="1" applyFont="1"/>
    <xf numFmtId="3" fontId="10" fillId="0" borderId="0" xfId="1" applyNumberFormat="1" applyFont="1"/>
    <xf numFmtId="3" fontId="11" fillId="0" borderId="0" xfId="0" applyNumberFormat="1" applyFont="1"/>
    <xf numFmtId="0" fontId="11" fillId="0" borderId="0" xfId="0" applyFont="1"/>
    <xf numFmtId="0" fontId="10" fillId="0" borderId="0" xfId="0" applyFont="1"/>
    <xf numFmtId="164" fontId="0" fillId="0" borderId="0" xfId="0" applyNumberFormat="1"/>
    <xf numFmtId="0" fontId="0" fillId="2" borderId="0" xfId="0" applyFill="1" applyAlignment="1">
      <alignment horizontal="center" vertical="center"/>
    </xf>
    <xf numFmtId="164" fontId="0" fillId="2" borderId="0" xfId="1" applyNumberFormat="1" applyFont="1" applyFill="1" applyAlignment="1">
      <alignment horizontal="center" vertic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6:L27"/>
  <sheetViews>
    <sheetView tabSelected="1" topLeftCell="B5" workbookViewId="0">
      <selection activeCell="K25" sqref="K25"/>
    </sheetView>
  </sheetViews>
  <sheetFormatPr defaultRowHeight="15"/>
  <cols>
    <col min="4" max="4" width="34.28515625" customWidth="1"/>
    <col min="6" max="6" width="24.28515625" customWidth="1"/>
    <col min="8" max="8" width="24.140625" style="1" customWidth="1"/>
    <col min="9" max="9" width="11" bestFit="1" customWidth="1"/>
    <col min="10" max="10" width="13.28515625" bestFit="1" customWidth="1"/>
    <col min="11" max="11" width="26.140625" customWidth="1"/>
    <col min="12" max="12" width="15.85546875" style="1" customWidth="1"/>
  </cols>
  <sheetData>
    <row r="6" spans="4:12">
      <c r="D6" t="s">
        <v>60</v>
      </c>
      <c r="F6" t="s">
        <v>0</v>
      </c>
      <c r="H6" s="1" t="s">
        <v>3</v>
      </c>
    </row>
    <row r="8" spans="4:12">
      <c r="D8" t="s">
        <v>1</v>
      </c>
      <c r="F8" t="s">
        <v>2</v>
      </c>
      <c r="H8" s="1">
        <v>2989802126</v>
      </c>
    </row>
    <row r="10" spans="4:12">
      <c r="H10" s="1">
        <f>SUM(H11:H12)</f>
        <v>8901588516</v>
      </c>
    </row>
    <row r="11" spans="4:12">
      <c r="D11" t="s">
        <v>4</v>
      </c>
      <c r="F11" t="s">
        <v>5</v>
      </c>
      <c r="H11" s="1">
        <v>7597100091</v>
      </c>
      <c r="K11" s="38" t="s">
        <v>59</v>
      </c>
      <c r="L11" s="39">
        <f>8901588516-J12</f>
        <v>8887140845</v>
      </c>
    </row>
    <row r="12" spans="4:12">
      <c r="D12" t="s">
        <v>43</v>
      </c>
      <c r="F12" t="s">
        <v>48</v>
      </c>
      <c r="H12" s="1">
        <v>1304488425</v>
      </c>
      <c r="I12">
        <v>1318936096</v>
      </c>
      <c r="J12" s="37">
        <f>I12-H12</f>
        <v>14447671</v>
      </c>
      <c r="K12" s="38"/>
      <c r="L12" s="39"/>
    </row>
    <row r="14" spans="4:12">
      <c r="D14" t="s">
        <v>7</v>
      </c>
      <c r="F14" t="s">
        <v>6</v>
      </c>
      <c r="H14" s="1">
        <v>3731515471</v>
      </c>
    </row>
    <row r="17" spans="4:8">
      <c r="D17" t="s">
        <v>45</v>
      </c>
      <c r="F17" t="s">
        <v>46</v>
      </c>
      <c r="H17" s="1">
        <v>137018750</v>
      </c>
    </row>
    <row r="19" spans="4:8">
      <c r="D19" t="s">
        <v>41</v>
      </c>
      <c r="F19" t="s">
        <v>39</v>
      </c>
      <c r="H19" s="1">
        <v>53936123</v>
      </c>
    </row>
    <row r="21" spans="4:8">
      <c r="D21" t="s">
        <v>42</v>
      </c>
      <c r="F21" t="s">
        <v>40</v>
      </c>
      <c r="H21" s="1">
        <v>328863196</v>
      </c>
    </row>
    <row r="23" spans="4:8">
      <c r="D23" t="s">
        <v>47</v>
      </c>
      <c r="F23" t="s">
        <v>44</v>
      </c>
      <c r="H23" s="1">
        <v>6008124413</v>
      </c>
    </row>
    <row r="25" spans="4:8">
      <c r="H25" s="1">
        <f>H8+L11+H14+H17+H19+H21+H23</f>
        <v>22136400924</v>
      </c>
    </row>
    <row r="26" spans="4:8">
      <c r="H26" s="1">
        <v>22165296266</v>
      </c>
    </row>
    <row r="27" spans="4:8">
      <c r="H27" s="1">
        <f>H8+L11+H14+H19+H21+H23</f>
        <v>21999382174</v>
      </c>
    </row>
  </sheetData>
  <mergeCells count="2">
    <mergeCell ref="K11:K12"/>
    <mergeCell ref="L11:L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33"/>
  <sheetViews>
    <sheetView topLeftCell="A28" workbookViewId="0">
      <selection activeCell="K23" sqref="K23"/>
    </sheetView>
  </sheetViews>
  <sheetFormatPr defaultRowHeight="15"/>
  <cols>
    <col min="2" max="2" width="51.5703125" customWidth="1"/>
    <col min="3" max="3" width="19.85546875" customWidth="1"/>
    <col min="4" max="4" width="19.85546875" style="14" customWidth="1"/>
    <col min="5" max="6" width="19.85546875" style="16" customWidth="1"/>
    <col min="7" max="7" width="25.85546875" style="31" customWidth="1"/>
    <col min="8" max="8" width="14.85546875" style="19" customWidth="1"/>
    <col min="9" max="9" width="20.140625" style="3" customWidth="1"/>
    <col min="10" max="10" width="15.28515625" customWidth="1"/>
    <col min="11" max="11" width="11.140625" bestFit="1" customWidth="1"/>
  </cols>
  <sheetData>
    <row r="1" spans="1:10" ht="54.75" customHeight="1">
      <c r="B1" t="s">
        <v>11</v>
      </c>
      <c r="C1" t="s">
        <v>12</v>
      </c>
      <c r="D1" s="14" t="s">
        <v>14</v>
      </c>
      <c r="E1" s="41" t="s">
        <v>16</v>
      </c>
      <c r="F1" s="41"/>
      <c r="G1" s="40" t="s">
        <v>13</v>
      </c>
      <c r="H1" s="40"/>
    </row>
    <row r="2" spans="1:10" ht="54.75" customHeight="1">
      <c r="C2" s="22"/>
      <c r="D2" s="23"/>
      <c r="E2" s="24" t="s">
        <v>20</v>
      </c>
      <c r="F2" s="24" t="s">
        <v>21</v>
      </c>
      <c r="G2" s="31" t="s">
        <v>20</v>
      </c>
      <c r="H2" s="19" t="s">
        <v>21</v>
      </c>
      <c r="I2" s="3" t="s">
        <v>23</v>
      </c>
      <c r="J2" t="s">
        <v>31</v>
      </c>
    </row>
    <row r="3" spans="1:10">
      <c r="C3" s="22"/>
      <c r="D3" s="23"/>
      <c r="E3" s="28"/>
      <c r="F3" s="28"/>
      <c r="G3" s="33"/>
    </row>
    <row r="4" spans="1:10" s="2" customFormat="1">
      <c r="B4" s="2" t="s">
        <v>6</v>
      </c>
      <c r="C4" s="25"/>
      <c r="D4" s="26"/>
      <c r="E4" s="27"/>
      <c r="F4" s="27"/>
      <c r="G4" s="32">
        <v>3731515471</v>
      </c>
      <c r="H4" s="20">
        <f>H5+H14+H10</f>
        <v>3731515471</v>
      </c>
      <c r="I4" s="4">
        <f>SUM(I5:I14)</f>
        <v>0</v>
      </c>
    </row>
    <row r="5" spans="1:10" s="5" customFormat="1">
      <c r="B5" s="5" t="s">
        <v>22</v>
      </c>
      <c r="C5" s="25">
        <v>128</v>
      </c>
      <c r="D5" s="26" t="s">
        <v>15</v>
      </c>
      <c r="E5" s="27" t="s">
        <v>17</v>
      </c>
      <c r="F5" s="27" t="s">
        <v>24</v>
      </c>
      <c r="G5" s="34">
        <v>170263636</v>
      </c>
      <c r="H5" s="21">
        <f>SUM(H6:H9)</f>
        <v>170263636</v>
      </c>
      <c r="I5" s="7">
        <f>H5-G5</f>
        <v>0</v>
      </c>
      <c r="J5" s="6"/>
    </row>
    <row r="6" spans="1:10" s="8" customFormat="1">
      <c r="B6" t="s">
        <v>8</v>
      </c>
      <c r="C6" s="25"/>
      <c r="D6" s="26"/>
      <c r="E6" s="27"/>
      <c r="F6" s="27"/>
      <c r="G6" s="35"/>
      <c r="H6" s="19">
        <v>160713636</v>
      </c>
      <c r="I6" s="9"/>
    </row>
    <row r="7" spans="1:10">
      <c r="A7" s="2"/>
      <c r="B7" t="s">
        <v>9</v>
      </c>
      <c r="C7" s="22"/>
      <c r="D7" s="23"/>
      <c r="E7" s="28"/>
      <c r="F7" s="28"/>
      <c r="H7" s="19">
        <v>9550000</v>
      </c>
    </row>
    <row r="8" spans="1:10">
      <c r="A8" s="2"/>
      <c r="B8" t="s">
        <v>10</v>
      </c>
      <c r="C8" s="22"/>
      <c r="D8" s="23"/>
      <c r="E8" s="28"/>
      <c r="F8" s="28"/>
    </row>
    <row r="9" spans="1:10">
      <c r="A9" s="2"/>
      <c r="C9" s="22"/>
      <c r="D9" s="23"/>
      <c r="E9" s="28"/>
      <c r="F9" s="28"/>
    </row>
    <row r="10" spans="1:10" s="5" customFormat="1">
      <c r="B10" s="5" t="s">
        <v>22</v>
      </c>
      <c r="C10" s="25">
        <v>1812</v>
      </c>
      <c r="D10" s="30">
        <v>42984</v>
      </c>
      <c r="E10" s="27" t="s">
        <v>18</v>
      </c>
      <c r="F10" s="27"/>
      <c r="G10" s="34">
        <v>1321618286</v>
      </c>
      <c r="H10" s="20">
        <v>1321618286</v>
      </c>
      <c r="I10" s="7">
        <f>H10-G10</f>
        <v>0</v>
      </c>
      <c r="J10" s="6"/>
    </row>
    <row r="11" spans="1:10">
      <c r="A11" s="2"/>
      <c r="B11" t="s">
        <v>8</v>
      </c>
      <c r="C11" s="22"/>
      <c r="D11" s="23"/>
      <c r="E11" s="28"/>
      <c r="F11" s="28"/>
    </row>
    <row r="12" spans="1:10">
      <c r="A12" s="2"/>
      <c r="B12" t="s">
        <v>9</v>
      </c>
      <c r="C12" s="22"/>
      <c r="D12" s="23"/>
      <c r="E12" s="28"/>
      <c r="F12" s="28"/>
    </row>
    <row r="13" spans="1:10">
      <c r="A13" s="2"/>
      <c r="B13" t="s">
        <v>10</v>
      </c>
      <c r="C13" s="22"/>
      <c r="D13" s="23"/>
      <c r="E13" s="28"/>
      <c r="F13" s="28"/>
    </row>
    <row r="14" spans="1:10" s="13" customFormat="1">
      <c r="A14" s="5"/>
      <c r="B14" s="5" t="s">
        <v>22</v>
      </c>
      <c r="C14" s="29">
        <v>326327</v>
      </c>
      <c r="D14" s="30">
        <v>42783</v>
      </c>
      <c r="E14" s="27" t="s">
        <v>19</v>
      </c>
      <c r="F14" s="27" t="s">
        <v>25</v>
      </c>
      <c r="G14" s="34">
        <v>2239633549</v>
      </c>
      <c r="H14" s="21">
        <f>SUM(H15:H18)</f>
        <v>2239633549</v>
      </c>
      <c r="I14" s="7">
        <f>H14-G14</f>
        <v>0</v>
      </c>
    </row>
    <row r="15" spans="1:10" s="11" customFormat="1">
      <c r="A15" s="8"/>
      <c r="B15" t="s">
        <v>8</v>
      </c>
      <c r="C15" s="29"/>
      <c r="D15" s="30"/>
      <c r="E15" s="27"/>
      <c r="F15" s="27"/>
      <c r="G15" s="36"/>
      <c r="H15" s="19">
        <v>2239633549</v>
      </c>
      <c r="I15" s="10"/>
    </row>
    <row r="16" spans="1:10">
      <c r="A16" s="2"/>
      <c r="B16" t="s">
        <v>9</v>
      </c>
      <c r="C16" s="22"/>
      <c r="D16" s="23"/>
      <c r="E16" s="28"/>
      <c r="F16" s="28"/>
    </row>
    <row r="17" spans="1:11">
      <c r="A17" s="2"/>
      <c r="B17" t="s">
        <v>10</v>
      </c>
      <c r="C17" s="22"/>
      <c r="D17" s="23"/>
      <c r="E17" s="28"/>
      <c r="F17" s="28"/>
    </row>
    <row r="18" spans="1:11">
      <c r="A18" s="2"/>
      <c r="C18" s="22"/>
      <c r="D18" s="23"/>
      <c r="E18" s="28"/>
      <c r="F18" s="28"/>
    </row>
    <row r="19" spans="1:11">
      <c r="A19" s="2"/>
      <c r="C19" s="22"/>
      <c r="D19" s="23"/>
      <c r="E19" s="28"/>
      <c r="F19" s="28"/>
    </row>
    <row r="20" spans="1:11">
      <c r="A20" s="2"/>
      <c r="C20" s="22"/>
      <c r="D20" s="23"/>
      <c r="E20" s="28"/>
      <c r="F20" s="28"/>
      <c r="G20" s="31">
        <v>8901588516</v>
      </c>
    </row>
    <row r="21" spans="1:11" s="2" customFormat="1">
      <c r="B21" s="2" t="s">
        <v>26</v>
      </c>
      <c r="C21" s="25"/>
      <c r="D21" s="26"/>
      <c r="E21" s="27"/>
      <c r="F21" s="27"/>
      <c r="G21" s="32">
        <f>G22+G27+G32+G36+G40</f>
        <v>8901588516</v>
      </c>
      <c r="H21" s="20">
        <f>H22+H27+H32+H36+H40</f>
        <v>8890837890</v>
      </c>
      <c r="I21" s="4">
        <f>SUM(I22:I32)</f>
        <v>3812500</v>
      </c>
    </row>
    <row r="22" spans="1:11" s="5" customFormat="1">
      <c r="B22" s="5" t="s">
        <v>22</v>
      </c>
      <c r="C22" s="25">
        <v>86</v>
      </c>
      <c r="D22" s="26"/>
      <c r="E22" s="27" t="s">
        <v>17</v>
      </c>
      <c r="F22" s="27" t="s">
        <v>24</v>
      </c>
      <c r="G22" s="34">
        <v>1755694522</v>
      </c>
      <c r="H22" s="21">
        <f>SUM(H23:H26)</f>
        <v>1755694522</v>
      </c>
      <c r="I22" s="7">
        <f>H22-G22</f>
        <v>0</v>
      </c>
      <c r="J22" s="6"/>
    </row>
    <row r="23" spans="1:11" s="8" customFormat="1">
      <c r="B23" t="s">
        <v>8</v>
      </c>
      <c r="C23" s="25"/>
      <c r="D23" s="26"/>
      <c r="E23" s="27"/>
      <c r="F23" s="27"/>
      <c r="G23" s="35"/>
      <c r="H23" s="19">
        <v>1755694522</v>
      </c>
      <c r="I23" s="9"/>
    </row>
    <row r="24" spans="1:11">
      <c r="A24" s="2"/>
      <c r="B24" t="s">
        <v>9</v>
      </c>
      <c r="C24" s="22"/>
      <c r="D24" s="23"/>
      <c r="E24" s="28"/>
      <c r="F24" s="28"/>
    </row>
    <row r="25" spans="1:11">
      <c r="A25" s="2"/>
      <c r="B25" t="s">
        <v>10</v>
      </c>
      <c r="C25" s="22"/>
      <c r="D25" s="23"/>
      <c r="E25" s="28"/>
      <c r="F25" s="28"/>
    </row>
    <row r="26" spans="1:11">
      <c r="A26" s="2"/>
      <c r="C26" s="22"/>
      <c r="D26" s="23"/>
      <c r="E26" s="28"/>
      <c r="F26" s="28"/>
    </row>
    <row r="27" spans="1:11" s="5" customFormat="1">
      <c r="B27" s="5" t="s">
        <v>22</v>
      </c>
      <c r="C27" s="25">
        <v>87</v>
      </c>
      <c r="D27" s="30"/>
      <c r="E27" s="27" t="s">
        <v>17</v>
      </c>
      <c r="F27" s="27" t="s">
        <v>24</v>
      </c>
      <c r="G27" s="34">
        <v>1411122578</v>
      </c>
      <c r="H27" s="20">
        <f>SUM(H28:H31)</f>
        <v>1411465078</v>
      </c>
      <c r="I27" s="7">
        <f>H27-G27</f>
        <v>342500</v>
      </c>
      <c r="J27" s="6"/>
    </row>
    <row r="28" spans="1:11">
      <c r="A28" s="2"/>
      <c r="B28" t="s">
        <v>8</v>
      </c>
      <c r="C28" s="22"/>
      <c r="D28" s="23"/>
      <c r="E28" s="28"/>
      <c r="F28" s="28"/>
      <c r="H28" s="19">
        <v>1411122578</v>
      </c>
    </row>
    <row r="29" spans="1:11">
      <c r="A29" s="2"/>
      <c r="B29" t="s">
        <v>8</v>
      </c>
      <c r="C29" s="22"/>
      <c r="D29" s="23"/>
      <c r="E29" s="28"/>
      <c r="F29" s="28"/>
      <c r="H29" s="19">
        <v>342500</v>
      </c>
      <c r="J29" t="s">
        <v>27</v>
      </c>
      <c r="K29" t="s">
        <v>28</v>
      </c>
    </row>
    <row r="30" spans="1:11">
      <c r="A30" s="2"/>
      <c r="B30" t="s">
        <v>9</v>
      </c>
      <c r="C30" s="22"/>
      <c r="D30" s="23"/>
      <c r="E30" s="28"/>
      <c r="F30" s="28"/>
    </row>
    <row r="31" spans="1:11">
      <c r="A31" s="2"/>
      <c r="B31" t="s">
        <v>10</v>
      </c>
      <c r="C31" s="22"/>
      <c r="D31" s="23"/>
      <c r="E31" s="28"/>
      <c r="F31" s="28"/>
    </row>
    <row r="32" spans="1:11" s="13" customFormat="1">
      <c r="A32" s="5"/>
      <c r="B32" s="5" t="s">
        <v>22</v>
      </c>
      <c r="C32" s="29">
        <v>812</v>
      </c>
      <c r="D32" s="30"/>
      <c r="E32" s="27" t="s">
        <v>32</v>
      </c>
      <c r="F32" s="27" t="s">
        <v>32</v>
      </c>
      <c r="G32" s="34">
        <v>1364279281</v>
      </c>
      <c r="H32" s="21">
        <f>SUM(H33:H35)</f>
        <v>1367749281</v>
      </c>
      <c r="I32" s="7">
        <f>H32-G32</f>
        <v>3470000</v>
      </c>
    </row>
    <row r="33" spans="1:13" s="11" customFormat="1">
      <c r="A33" s="8"/>
      <c r="B33" t="s">
        <v>8</v>
      </c>
      <c r="C33" s="29"/>
      <c r="D33" s="30"/>
      <c r="E33" s="27"/>
      <c r="F33" s="27"/>
      <c r="G33" s="36"/>
      <c r="H33" s="19">
        <v>1364279281</v>
      </c>
      <c r="I33" s="10"/>
    </row>
    <row r="34" spans="1:13">
      <c r="A34" s="2"/>
      <c r="B34" t="s">
        <v>9</v>
      </c>
      <c r="C34" s="22"/>
      <c r="D34" s="23"/>
      <c r="E34" s="28"/>
      <c r="F34" s="28"/>
      <c r="H34" s="19">
        <v>3470000</v>
      </c>
      <c r="J34" t="s">
        <v>29</v>
      </c>
      <c r="K34" t="s">
        <v>30</v>
      </c>
      <c r="L34" t="s">
        <v>37</v>
      </c>
      <c r="M34" t="s">
        <v>38</v>
      </c>
    </row>
    <row r="35" spans="1:13">
      <c r="A35" s="2"/>
      <c r="B35" t="s">
        <v>10</v>
      </c>
      <c r="C35" s="22"/>
      <c r="D35" s="23"/>
      <c r="E35" s="28"/>
      <c r="F35" s="28"/>
    </row>
    <row r="36" spans="1:13" s="13" customFormat="1">
      <c r="A36" s="5"/>
      <c r="B36" s="5" t="s">
        <v>22</v>
      </c>
      <c r="C36" s="29">
        <v>1581</v>
      </c>
      <c r="D36" s="30"/>
      <c r="E36" s="27" t="s">
        <v>33</v>
      </c>
      <c r="F36" s="27" t="s">
        <v>35</v>
      </c>
      <c r="G36" s="34">
        <v>1400643538</v>
      </c>
      <c r="H36" s="21">
        <f>SUM(H37:H39)</f>
        <v>1400528083</v>
      </c>
      <c r="I36" s="7">
        <f>H36-G36</f>
        <v>-115455</v>
      </c>
      <c r="J36" s="13" t="s">
        <v>36</v>
      </c>
    </row>
    <row r="37" spans="1:13" s="11" customFormat="1">
      <c r="A37" s="8"/>
      <c r="B37" t="s">
        <v>8</v>
      </c>
      <c r="C37" s="29"/>
      <c r="D37" s="30"/>
      <c r="E37" s="27"/>
      <c r="F37" s="27"/>
      <c r="G37" s="36"/>
      <c r="H37" s="19">
        <v>1400528083</v>
      </c>
      <c r="I37" s="10"/>
    </row>
    <row r="38" spans="1:13">
      <c r="A38" s="2"/>
      <c r="B38" t="s">
        <v>9</v>
      </c>
      <c r="C38" s="22"/>
      <c r="D38" s="23"/>
      <c r="E38" s="28"/>
      <c r="F38" s="28"/>
    </row>
    <row r="39" spans="1:13">
      <c r="A39" s="2"/>
      <c r="B39" t="s">
        <v>10</v>
      </c>
      <c r="C39" s="22"/>
      <c r="D39" s="23"/>
      <c r="E39" s="28"/>
      <c r="F39" s="28"/>
    </row>
    <row r="40" spans="1:13" s="13" customFormat="1">
      <c r="A40" s="5"/>
      <c r="B40" s="5" t="s">
        <v>22</v>
      </c>
      <c r="C40" s="29">
        <v>2120</v>
      </c>
      <c r="D40" s="30"/>
      <c r="E40" s="27" t="s">
        <v>34</v>
      </c>
      <c r="F40" s="27" t="s">
        <v>35</v>
      </c>
      <c r="G40" s="34">
        <f>1665360172+1304488425</f>
        <v>2969848597</v>
      </c>
      <c r="H40" s="21">
        <f>SUM(H41:H44)</f>
        <v>2955400926</v>
      </c>
      <c r="I40" s="7">
        <f>H40-G40</f>
        <v>-14447671</v>
      </c>
    </row>
    <row r="41" spans="1:13" s="11" customFormat="1">
      <c r="A41" s="8"/>
      <c r="B41" t="s">
        <v>8</v>
      </c>
      <c r="C41" s="9"/>
      <c r="D41" s="15"/>
      <c r="E41" s="18"/>
      <c r="F41" s="18"/>
      <c r="G41" s="36"/>
      <c r="H41" s="19">
        <v>1304488425</v>
      </c>
      <c r="I41" s="10"/>
      <c r="K41" s="10">
        <f>I40+I32</f>
        <v>-10977671</v>
      </c>
    </row>
    <row r="42" spans="1:13">
      <c r="A42" s="2"/>
      <c r="B42" t="s">
        <v>9</v>
      </c>
      <c r="C42" s="22"/>
      <c r="D42" s="23"/>
      <c r="E42" s="28"/>
      <c r="F42" s="28"/>
      <c r="H42" s="19">
        <v>-14447671</v>
      </c>
    </row>
    <row r="43" spans="1:13">
      <c r="A43" s="2"/>
      <c r="B43" t="s">
        <v>8</v>
      </c>
      <c r="H43" s="19">
        <v>1616574703</v>
      </c>
    </row>
    <row r="44" spans="1:13">
      <c r="A44" s="2"/>
      <c r="B44" t="s">
        <v>8</v>
      </c>
      <c r="H44" s="19">
        <v>48785469</v>
      </c>
    </row>
    <row r="45" spans="1:13">
      <c r="A45" s="2"/>
      <c r="B45" t="s">
        <v>9</v>
      </c>
    </row>
    <row r="46" spans="1:13">
      <c r="A46" s="2"/>
      <c r="B46" t="s">
        <v>10</v>
      </c>
    </row>
    <row r="47" spans="1:13">
      <c r="A47" s="2"/>
    </row>
    <row r="48" spans="1:13">
      <c r="A48" s="2"/>
    </row>
    <row r="49" spans="1:11" s="2" customFormat="1">
      <c r="B49" s="2" t="s">
        <v>2</v>
      </c>
      <c r="C49" s="25"/>
      <c r="D49" s="26"/>
      <c r="E49" s="27"/>
      <c r="F49" s="27"/>
      <c r="G49" s="32">
        <f>G50+G55+G59</f>
        <v>2934982126</v>
      </c>
      <c r="H49" s="20">
        <f>H50+H59+H55</f>
        <v>2934982126</v>
      </c>
      <c r="I49" s="4">
        <f>SUM(I50:I59)</f>
        <v>0</v>
      </c>
    </row>
    <row r="50" spans="1:11" s="5" customFormat="1">
      <c r="B50" s="5" t="s">
        <v>22</v>
      </c>
      <c r="C50" s="25">
        <v>1580</v>
      </c>
      <c r="D50" s="30">
        <v>42957</v>
      </c>
      <c r="E50" s="27" t="s">
        <v>33</v>
      </c>
      <c r="F50" s="27"/>
      <c r="G50" s="34">
        <v>1341422123</v>
      </c>
      <c r="H50" s="21">
        <f>SUM(H51:H54)</f>
        <v>1341422123</v>
      </c>
      <c r="I50" s="7">
        <f>H50-G50</f>
        <v>0</v>
      </c>
      <c r="J50" s="6"/>
    </row>
    <row r="51" spans="1:11" s="8" customFormat="1">
      <c r="B51" t="s">
        <v>8</v>
      </c>
      <c r="C51" s="25"/>
      <c r="D51" s="26"/>
      <c r="E51" s="27"/>
      <c r="F51" s="27"/>
      <c r="G51" s="35"/>
      <c r="H51" s="9">
        <v>1341422123</v>
      </c>
    </row>
    <row r="52" spans="1:11">
      <c r="A52" s="2"/>
      <c r="B52" t="s">
        <v>9</v>
      </c>
      <c r="C52" s="22"/>
      <c r="D52" s="23"/>
      <c r="E52" s="28"/>
      <c r="F52" s="28"/>
    </row>
    <row r="53" spans="1:11">
      <c r="A53" s="2"/>
      <c r="B53" t="s">
        <v>10</v>
      </c>
      <c r="C53" s="22"/>
      <c r="D53" s="23"/>
      <c r="E53" s="28"/>
      <c r="F53" s="28"/>
    </row>
    <row r="54" spans="1:11">
      <c r="A54" s="2"/>
      <c r="C54" s="22"/>
      <c r="D54" s="23"/>
      <c r="E54" s="28"/>
      <c r="F54" s="28"/>
    </row>
    <row r="55" spans="1:11" s="5" customFormat="1">
      <c r="B55" s="5" t="s">
        <v>22</v>
      </c>
      <c r="C55" s="25">
        <v>1636</v>
      </c>
      <c r="D55" s="30">
        <v>42962</v>
      </c>
      <c r="E55" s="27" t="s">
        <v>33</v>
      </c>
      <c r="F55" s="27"/>
      <c r="G55" s="34">
        <f>SUM(G56:G58)</f>
        <v>270062500</v>
      </c>
      <c r="H55" s="20">
        <f>SUM(H56:H58)</f>
        <v>270062500</v>
      </c>
      <c r="I55" s="7">
        <f>H55-G55</f>
        <v>0</v>
      </c>
      <c r="J55" s="6"/>
    </row>
    <row r="56" spans="1:11">
      <c r="A56" s="2"/>
      <c r="B56" t="s">
        <v>8</v>
      </c>
      <c r="C56" s="22"/>
      <c r="D56" s="23"/>
      <c r="E56" s="28"/>
      <c r="F56" s="28"/>
      <c r="G56" s="31">
        <v>252872500</v>
      </c>
      <c r="H56" s="19">
        <v>252872500</v>
      </c>
    </row>
    <row r="57" spans="1:11">
      <c r="A57" s="2"/>
      <c r="B57" t="s">
        <v>9</v>
      </c>
      <c r="C57" s="22"/>
      <c r="D57" s="23"/>
      <c r="E57" s="28"/>
      <c r="F57" s="28"/>
      <c r="G57" s="31">
        <v>17190000</v>
      </c>
      <c r="H57" s="19">
        <v>17190000</v>
      </c>
    </row>
    <row r="58" spans="1:11">
      <c r="A58" s="2"/>
      <c r="B58" t="s">
        <v>10</v>
      </c>
      <c r="C58" s="22"/>
      <c r="D58" s="23"/>
      <c r="E58" s="28"/>
      <c r="F58" s="28"/>
    </row>
    <row r="59" spans="1:11" s="13" customFormat="1">
      <c r="A59" s="5"/>
      <c r="B59" s="5" t="s">
        <v>22</v>
      </c>
      <c r="C59" s="29">
        <v>1811</v>
      </c>
      <c r="D59" s="30">
        <v>42984</v>
      </c>
      <c r="E59" s="27" t="s">
        <v>18</v>
      </c>
      <c r="F59" s="27"/>
      <c r="G59" s="34">
        <v>1323497503</v>
      </c>
      <c r="H59" s="21">
        <f>SUM(H60:H62)</f>
        <v>1323497503</v>
      </c>
      <c r="I59" s="7">
        <f>H59-G59</f>
        <v>0</v>
      </c>
      <c r="K59" s="12"/>
    </row>
    <row r="60" spans="1:11" s="11" customFormat="1">
      <c r="A60" s="8"/>
      <c r="B60" t="s">
        <v>8</v>
      </c>
      <c r="C60" s="29"/>
      <c r="D60" s="30"/>
      <c r="E60" s="27"/>
      <c r="F60" s="27"/>
      <c r="G60" s="36"/>
      <c r="H60" s="19">
        <v>1323497503</v>
      </c>
      <c r="I60" s="10"/>
    </row>
    <row r="61" spans="1:11">
      <c r="A61" s="2"/>
      <c r="B61" t="s">
        <v>9</v>
      </c>
      <c r="C61" s="22"/>
      <c r="D61" s="23"/>
      <c r="E61" s="28"/>
      <c r="F61" s="28"/>
    </row>
    <row r="62" spans="1:11">
      <c r="A62" s="2"/>
      <c r="B62" t="s">
        <v>10</v>
      </c>
      <c r="C62" s="22"/>
      <c r="D62" s="23"/>
      <c r="E62" s="28"/>
      <c r="F62" s="28"/>
    </row>
    <row r="63" spans="1:11" s="5" customFormat="1">
      <c r="B63" s="5" t="s">
        <v>22</v>
      </c>
      <c r="C63" s="25">
        <v>832</v>
      </c>
      <c r="D63" s="30">
        <v>42853</v>
      </c>
      <c r="E63" s="27" t="s">
        <v>32</v>
      </c>
      <c r="F63" s="27"/>
      <c r="G63" s="34">
        <f>SUM(G64:G66)</f>
        <v>51350000</v>
      </c>
      <c r="H63" s="20">
        <f>SUM(H64:H66)</f>
        <v>51350000</v>
      </c>
      <c r="I63" s="7">
        <f>H63-G63</f>
        <v>0</v>
      </c>
      <c r="J63" s="6"/>
    </row>
    <row r="64" spans="1:11">
      <c r="A64" s="2"/>
      <c r="B64" t="s">
        <v>8</v>
      </c>
      <c r="C64" s="22"/>
      <c r="D64" s="23"/>
      <c r="E64" s="28"/>
      <c r="F64" s="28"/>
    </row>
    <row r="65" spans="1:11">
      <c r="A65" s="2"/>
      <c r="B65" t="s">
        <v>9</v>
      </c>
      <c r="C65" s="22"/>
      <c r="D65" s="23"/>
      <c r="E65" s="28"/>
      <c r="F65" s="28"/>
      <c r="G65" s="31">
        <v>51350000</v>
      </c>
      <c r="H65" s="19">
        <v>51350000</v>
      </c>
    </row>
    <row r="66" spans="1:11">
      <c r="A66" s="2"/>
      <c r="B66" t="s">
        <v>10</v>
      </c>
    </row>
    <row r="67" spans="1:11" s="5" customFormat="1">
      <c r="B67" s="5" t="s">
        <v>22</v>
      </c>
      <c r="C67" s="25">
        <v>812</v>
      </c>
      <c r="D67" s="30">
        <v>42852</v>
      </c>
      <c r="E67" s="27" t="s">
        <v>32</v>
      </c>
      <c r="F67" s="27"/>
      <c r="G67" s="34">
        <f>SUM(G68:G70)</f>
        <v>3470000</v>
      </c>
      <c r="H67" s="20">
        <f>SUM(H68:H70)</f>
        <v>0</v>
      </c>
      <c r="I67" s="7">
        <f>H67-G67</f>
        <v>-3470000</v>
      </c>
      <c r="J67" t="s">
        <v>29</v>
      </c>
      <c r="K67" t="s">
        <v>30</v>
      </c>
    </row>
    <row r="68" spans="1:11">
      <c r="A68" s="2"/>
      <c r="B68" t="s">
        <v>8</v>
      </c>
      <c r="C68" s="22"/>
      <c r="D68" s="23"/>
      <c r="E68" s="28"/>
      <c r="F68" s="28"/>
    </row>
    <row r="69" spans="1:11">
      <c r="A69" s="2"/>
      <c r="B69" t="s">
        <v>9</v>
      </c>
      <c r="C69" s="22"/>
      <c r="D69" s="23"/>
      <c r="E69" s="28"/>
      <c r="F69" s="28"/>
      <c r="G69" s="31">
        <v>3470000</v>
      </c>
    </row>
    <row r="70" spans="1:11">
      <c r="A70" s="2"/>
      <c r="B70" t="s">
        <v>10</v>
      </c>
    </row>
    <row r="73" spans="1:11" s="2" customFormat="1">
      <c r="B73" s="2" t="s">
        <v>49</v>
      </c>
      <c r="C73" s="25"/>
      <c r="D73" s="26"/>
      <c r="E73" s="27"/>
      <c r="F73" s="27"/>
      <c r="G73" s="32">
        <f>SUM(G74:G130)</f>
        <v>6008124413</v>
      </c>
      <c r="H73" s="20">
        <f>H79+H89+H84</f>
        <v>1103985670</v>
      </c>
      <c r="I73" s="4">
        <f>SUM(I79:I89)</f>
        <v>0</v>
      </c>
    </row>
    <row r="74" spans="1:11" s="5" customFormat="1">
      <c r="B74" s="5" t="s">
        <v>22</v>
      </c>
      <c r="C74" s="25"/>
      <c r="D74" s="30"/>
      <c r="E74" s="27" t="s">
        <v>17</v>
      </c>
      <c r="F74" s="27" t="s">
        <v>24</v>
      </c>
      <c r="G74" s="34">
        <v>348701153</v>
      </c>
      <c r="H74" s="21">
        <f>SUM(H75:H78)</f>
        <v>348701153</v>
      </c>
      <c r="I74" s="7">
        <f>H74-G74</f>
        <v>0</v>
      </c>
      <c r="J74" s="6"/>
    </row>
    <row r="75" spans="1:11" s="8" customFormat="1">
      <c r="B75" t="s">
        <v>8</v>
      </c>
      <c r="C75" s="25"/>
      <c r="D75" s="26"/>
      <c r="E75" s="27"/>
      <c r="F75" s="27"/>
      <c r="G75" s="35"/>
      <c r="H75" s="19">
        <v>285179272</v>
      </c>
      <c r="I75" s="9"/>
    </row>
    <row r="76" spans="1:11" s="8" customFormat="1">
      <c r="B76" t="s">
        <v>8</v>
      </c>
      <c r="C76" s="25"/>
      <c r="D76" s="26"/>
      <c r="E76" s="27"/>
      <c r="F76" s="27"/>
      <c r="G76" s="35"/>
      <c r="H76" s="19">
        <v>45648520</v>
      </c>
      <c r="I76" s="9"/>
    </row>
    <row r="77" spans="1:11">
      <c r="A77" s="2"/>
      <c r="B77" t="s">
        <v>9</v>
      </c>
      <c r="C77" s="22"/>
      <c r="D77" s="23"/>
      <c r="E77" s="28"/>
      <c r="F77" s="28"/>
      <c r="H77" s="19">
        <v>17873361</v>
      </c>
    </row>
    <row r="78" spans="1:11">
      <c r="A78" s="2"/>
      <c r="B78" t="s">
        <v>10</v>
      </c>
      <c r="C78" s="22"/>
      <c r="D78" s="23"/>
      <c r="E78" s="28"/>
      <c r="F78" s="28"/>
    </row>
    <row r="79" spans="1:11" s="5" customFormat="1">
      <c r="B79" s="5" t="s">
        <v>22</v>
      </c>
      <c r="C79" s="25"/>
      <c r="D79" s="30"/>
      <c r="E79" s="27" t="s">
        <v>50</v>
      </c>
      <c r="F79" s="27" t="s">
        <v>51</v>
      </c>
      <c r="G79" s="34">
        <v>283218101</v>
      </c>
      <c r="H79" s="21">
        <f>SUM(H80:H83)</f>
        <v>283218101</v>
      </c>
      <c r="I79" s="7">
        <f>H79-G79</f>
        <v>0</v>
      </c>
      <c r="J79" s="6"/>
    </row>
    <row r="80" spans="1:11" s="8" customFormat="1">
      <c r="B80" t="s">
        <v>8</v>
      </c>
      <c r="C80" s="25"/>
      <c r="D80" s="26"/>
      <c r="E80" s="27"/>
      <c r="F80" s="27"/>
      <c r="G80" s="35"/>
      <c r="H80" s="19">
        <v>265344740</v>
      </c>
      <c r="I80" s="9"/>
    </row>
    <row r="81" spans="1:10">
      <c r="A81" s="2"/>
      <c r="B81" t="s">
        <v>9</v>
      </c>
      <c r="C81" s="22"/>
      <c r="D81" s="23"/>
      <c r="E81" s="28"/>
      <c r="F81" s="28"/>
      <c r="H81" s="19">
        <v>17873361</v>
      </c>
    </row>
    <row r="82" spans="1:10">
      <c r="A82" s="2"/>
      <c r="B82" t="s">
        <v>10</v>
      </c>
      <c r="C82" s="22"/>
      <c r="D82" s="23"/>
      <c r="E82" s="28"/>
      <c r="F82" s="28"/>
    </row>
    <row r="83" spans="1:10">
      <c r="A83" s="2"/>
      <c r="C83" s="22"/>
      <c r="D83" s="23"/>
      <c r="E83" s="28"/>
      <c r="F83" s="28"/>
    </row>
    <row r="84" spans="1:10" s="5" customFormat="1">
      <c r="B84" s="5" t="s">
        <v>22</v>
      </c>
      <c r="C84" s="25"/>
      <c r="D84" s="30"/>
      <c r="E84" s="17" t="s">
        <v>51</v>
      </c>
      <c r="F84" s="27" t="s">
        <v>52</v>
      </c>
      <c r="G84" s="34">
        <v>216995870</v>
      </c>
      <c r="H84" s="20">
        <f>SUM(H85:H88)</f>
        <v>216995870</v>
      </c>
      <c r="I84" s="7">
        <f>H84-G84</f>
        <v>0</v>
      </c>
      <c r="J84" s="6"/>
    </row>
    <row r="85" spans="1:10">
      <c r="A85" s="2"/>
      <c r="B85" t="s">
        <v>8</v>
      </c>
      <c r="C85" s="22"/>
      <c r="D85" s="23"/>
      <c r="F85" s="28"/>
      <c r="H85" s="19">
        <v>188084044</v>
      </c>
    </row>
    <row r="86" spans="1:10">
      <c r="A86" s="2"/>
      <c r="B86" t="s">
        <v>8</v>
      </c>
      <c r="C86" s="22"/>
      <c r="D86" s="23"/>
      <c r="F86" s="28"/>
      <c r="H86" s="19">
        <v>18340771</v>
      </c>
    </row>
    <row r="87" spans="1:10">
      <c r="A87" s="2"/>
      <c r="B87" t="s">
        <v>9</v>
      </c>
      <c r="C87" s="22"/>
      <c r="D87" s="23"/>
      <c r="E87" s="28"/>
      <c r="F87" s="28"/>
      <c r="H87" s="19">
        <v>10571055</v>
      </c>
    </row>
    <row r="88" spans="1:10">
      <c r="A88" s="2"/>
      <c r="B88" t="s">
        <v>10</v>
      </c>
      <c r="C88" s="22"/>
      <c r="D88" s="23"/>
      <c r="E88" s="28"/>
      <c r="F88" s="28"/>
    </row>
    <row r="89" spans="1:10" s="13" customFormat="1">
      <c r="A89" s="5"/>
      <c r="B89" s="5" t="s">
        <v>22</v>
      </c>
      <c r="C89" s="29"/>
      <c r="D89" s="30"/>
      <c r="E89" s="27" t="s">
        <v>52</v>
      </c>
      <c r="F89" s="27" t="s">
        <v>53</v>
      </c>
      <c r="G89" s="34">
        <v>603771699</v>
      </c>
      <c r="H89" s="21">
        <f>SUM(H90:H92)</f>
        <v>603771699</v>
      </c>
      <c r="I89" s="7">
        <f>H89-G89</f>
        <v>0</v>
      </c>
    </row>
    <row r="90" spans="1:10" s="11" customFormat="1">
      <c r="A90" s="8"/>
      <c r="B90" t="s">
        <v>8</v>
      </c>
      <c r="C90" s="29"/>
      <c r="D90" s="30"/>
      <c r="E90" s="27"/>
      <c r="F90" s="27"/>
      <c r="G90" s="36"/>
      <c r="H90" s="19">
        <v>576248222</v>
      </c>
      <c r="I90" s="10"/>
    </row>
    <row r="91" spans="1:10">
      <c r="A91" s="2"/>
      <c r="B91" t="s">
        <v>9</v>
      </c>
      <c r="C91" s="22"/>
      <c r="D91" s="23"/>
      <c r="E91" s="28"/>
      <c r="F91" s="28"/>
      <c r="H91" s="19">
        <v>27523477</v>
      </c>
    </row>
    <row r="92" spans="1:10">
      <c r="A92" s="2"/>
      <c r="B92" t="s">
        <v>10</v>
      </c>
      <c r="C92" s="22"/>
      <c r="D92" s="23"/>
      <c r="E92" s="28"/>
      <c r="F92" s="28"/>
    </row>
    <row r="93" spans="1:10" s="5" customFormat="1">
      <c r="B93" s="5" t="s">
        <v>22</v>
      </c>
      <c r="C93" s="25"/>
      <c r="D93" s="30"/>
      <c r="E93" s="27" t="s">
        <v>53</v>
      </c>
      <c r="F93" s="27" t="s">
        <v>54</v>
      </c>
      <c r="G93" s="34">
        <v>560928238</v>
      </c>
      <c r="H93" s="20">
        <f>SUM(H94:H96)</f>
        <v>545179165</v>
      </c>
      <c r="I93" s="7">
        <f>H93-G93</f>
        <v>-15749073</v>
      </c>
      <c r="J93" s="6"/>
    </row>
    <row r="94" spans="1:10">
      <c r="A94" s="2"/>
      <c r="B94" t="s">
        <v>8</v>
      </c>
      <c r="C94" s="22"/>
      <c r="D94" s="23"/>
      <c r="E94" s="28"/>
      <c r="F94" s="28"/>
      <c r="H94" s="19">
        <v>521672480</v>
      </c>
    </row>
    <row r="95" spans="1:10">
      <c r="A95" s="2"/>
      <c r="B95" t="s">
        <v>9</v>
      </c>
      <c r="C95" s="22"/>
      <c r="D95" s="23"/>
      <c r="E95" s="28"/>
      <c r="F95" s="28"/>
      <c r="H95" s="19">
        <v>23506685</v>
      </c>
    </row>
    <row r="96" spans="1:10">
      <c r="A96" s="2"/>
      <c r="B96" t="s">
        <v>10</v>
      </c>
    </row>
    <row r="97" spans="1:11" s="5" customFormat="1">
      <c r="B97" s="5" t="s">
        <v>22</v>
      </c>
      <c r="C97" s="25"/>
      <c r="D97" s="30"/>
      <c r="E97" s="27" t="s">
        <v>54</v>
      </c>
      <c r="F97" s="27" t="s">
        <v>55</v>
      </c>
      <c r="G97" s="34">
        <v>346126477</v>
      </c>
      <c r="H97" s="20">
        <f>SUM(H98:H102)</f>
        <v>346126477</v>
      </c>
      <c r="I97" s="7">
        <f>H97-G97</f>
        <v>0</v>
      </c>
      <c r="J97"/>
      <c r="K97"/>
    </row>
    <row r="98" spans="1:11">
      <c r="A98" s="2"/>
      <c r="B98" t="s">
        <v>8</v>
      </c>
      <c r="C98" s="22"/>
      <c r="D98" s="23"/>
      <c r="E98" s="28"/>
      <c r="F98" s="28"/>
      <c r="H98" s="19">
        <v>312063615</v>
      </c>
    </row>
    <row r="99" spans="1:11">
      <c r="A99" s="2"/>
      <c r="B99" t="s">
        <v>8</v>
      </c>
      <c r="C99" s="22"/>
      <c r="D99" s="23"/>
      <c r="E99" s="28"/>
      <c r="F99" s="28"/>
      <c r="H99" s="19">
        <v>11456469</v>
      </c>
    </row>
    <row r="100" spans="1:11">
      <c r="A100" s="2"/>
      <c r="B100" t="s">
        <v>9</v>
      </c>
      <c r="C100" s="22"/>
      <c r="D100" s="23"/>
      <c r="E100" s="28"/>
      <c r="F100" s="28"/>
      <c r="H100" s="19">
        <v>15320120</v>
      </c>
    </row>
    <row r="101" spans="1:11">
      <c r="A101" s="2"/>
      <c r="B101" t="s">
        <v>9</v>
      </c>
      <c r="C101" s="22"/>
      <c r="D101" s="23"/>
      <c r="E101" s="28"/>
      <c r="F101" s="28"/>
      <c r="H101" s="19">
        <v>7286273</v>
      </c>
    </row>
    <row r="102" spans="1:11">
      <c r="A102" s="2"/>
      <c r="B102" t="s">
        <v>10</v>
      </c>
    </row>
    <row r="103" spans="1:11" s="5" customFormat="1">
      <c r="B103" s="5" t="s">
        <v>22</v>
      </c>
      <c r="C103" s="25"/>
      <c r="D103" s="30"/>
      <c r="E103" s="27" t="s">
        <v>55</v>
      </c>
      <c r="F103" s="27" t="s">
        <v>56</v>
      </c>
      <c r="G103" s="34">
        <v>295758149</v>
      </c>
      <c r="H103" s="20">
        <f>SUM(H104:H107)</f>
        <v>295758149</v>
      </c>
      <c r="I103" s="7">
        <f>H103-G103</f>
        <v>0</v>
      </c>
      <c r="J103"/>
      <c r="K103"/>
    </row>
    <row r="104" spans="1:11">
      <c r="A104" s="2"/>
      <c r="B104" t="s">
        <v>8</v>
      </c>
      <c r="C104" s="22"/>
      <c r="D104" s="23"/>
      <c r="E104" s="28"/>
      <c r="F104" s="28"/>
      <c r="H104" s="19">
        <v>275330875</v>
      </c>
    </row>
    <row r="105" spans="1:11">
      <c r="A105" s="2"/>
      <c r="B105" t="s">
        <v>8</v>
      </c>
      <c r="C105" s="22"/>
      <c r="D105" s="23"/>
      <c r="E105" s="28"/>
      <c r="F105" s="28"/>
      <c r="H105" s="19">
        <v>7984761</v>
      </c>
    </row>
    <row r="106" spans="1:11">
      <c r="A106" s="2"/>
      <c r="B106" t="s">
        <v>9</v>
      </c>
      <c r="C106" s="22"/>
      <c r="D106" s="23"/>
      <c r="E106" s="28"/>
      <c r="F106" s="28"/>
      <c r="H106" s="19">
        <v>12442513</v>
      </c>
    </row>
    <row r="107" spans="1:11">
      <c r="A107" s="2"/>
      <c r="B107" t="s">
        <v>10</v>
      </c>
    </row>
    <row r="108" spans="1:11" s="5" customFormat="1">
      <c r="B108" s="5" t="s">
        <v>22</v>
      </c>
      <c r="C108" s="25"/>
      <c r="D108" s="30"/>
      <c r="E108" s="27" t="s">
        <v>56</v>
      </c>
      <c r="F108" s="27" t="s">
        <v>57</v>
      </c>
      <c r="G108" s="34">
        <v>261809125</v>
      </c>
      <c r="H108" s="20">
        <f>SUM(H109:H111)</f>
        <v>261809125</v>
      </c>
      <c r="I108" s="7">
        <f>H108-G108</f>
        <v>0</v>
      </c>
      <c r="J108"/>
      <c r="K108"/>
    </row>
    <row r="109" spans="1:11">
      <c r="A109" s="2"/>
      <c r="B109" t="s">
        <v>8</v>
      </c>
      <c r="C109" s="22"/>
      <c r="D109" s="23"/>
      <c r="E109" s="28"/>
      <c r="F109" s="28"/>
      <c r="H109" s="19">
        <v>251109002</v>
      </c>
    </row>
    <row r="110" spans="1:11">
      <c r="A110" s="2"/>
      <c r="B110" t="s">
        <v>9</v>
      </c>
      <c r="C110" s="22"/>
      <c r="D110" s="23"/>
      <c r="E110" s="28"/>
      <c r="F110" s="28"/>
      <c r="H110" s="19">
        <v>10700123</v>
      </c>
    </row>
    <row r="111" spans="1:11">
      <c r="A111" s="2"/>
      <c r="B111" t="s">
        <v>10</v>
      </c>
    </row>
    <row r="112" spans="1:11" s="5" customFormat="1">
      <c r="B112" s="5" t="s">
        <v>22</v>
      </c>
      <c r="C112" s="25"/>
      <c r="D112" s="30"/>
      <c r="E112" s="27" t="s">
        <v>57</v>
      </c>
      <c r="F112" s="27" t="s">
        <v>58</v>
      </c>
      <c r="G112" s="34">
        <v>775692686</v>
      </c>
      <c r="H112" s="20">
        <f>SUM(H113:H115)</f>
        <v>775692686</v>
      </c>
      <c r="I112" s="7">
        <f>H112-G112</f>
        <v>0</v>
      </c>
      <c r="J112"/>
      <c r="K112"/>
    </row>
    <row r="113" spans="1:11">
      <c r="A113" s="2"/>
      <c r="B113" t="s">
        <v>8</v>
      </c>
      <c r="C113" s="22"/>
      <c r="D113" s="23"/>
      <c r="E113" s="28"/>
      <c r="F113" s="28"/>
      <c r="H113" s="19">
        <v>743833220</v>
      </c>
    </row>
    <row r="114" spans="1:11">
      <c r="A114" s="2"/>
      <c r="B114" t="s">
        <v>9</v>
      </c>
      <c r="C114" s="22"/>
      <c r="D114" s="23"/>
      <c r="E114" s="28"/>
      <c r="F114" s="28"/>
      <c r="H114" s="19">
        <v>31859466</v>
      </c>
    </row>
    <row r="115" spans="1:11">
      <c r="A115" s="2"/>
      <c r="B115" t="s">
        <v>10</v>
      </c>
    </row>
    <row r="116" spans="1:11" s="5" customFormat="1">
      <c r="B116" s="5" t="s">
        <v>22</v>
      </c>
      <c r="C116" s="25"/>
      <c r="D116" s="30"/>
      <c r="E116" s="27" t="s">
        <v>58</v>
      </c>
      <c r="F116" s="27" t="s">
        <v>34</v>
      </c>
      <c r="G116" s="34">
        <v>246322938</v>
      </c>
      <c r="H116" s="20">
        <f>SUM(H117:H122)</f>
        <v>262072011</v>
      </c>
      <c r="I116" s="7">
        <f>H116-G116</f>
        <v>15749073</v>
      </c>
      <c r="J116"/>
      <c r="K116"/>
    </row>
    <row r="117" spans="1:11">
      <c r="A117" s="2"/>
      <c r="B117" t="s">
        <v>8</v>
      </c>
      <c r="C117" s="22"/>
      <c r="D117" s="23"/>
      <c r="E117" s="28"/>
      <c r="F117" s="28"/>
      <c r="H117" s="19">
        <v>15749073</v>
      </c>
    </row>
    <row r="118" spans="1:11">
      <c r="A118" s="2"/>
      <c r="B118" t="s">
        <v>8</v>
      </c>
      <c r="C118" s="22"/>
      <c r="D118" s="23"/>
      <c r="E118" s="28"/>
      <c r="F118" s="28"/>
      <c r="H118" s="19">
        <v>234867775</v>
      </c>
    </row>
    <row r="119" spans="1:11">
      <c r="A119" s="2"/>
      <c r="B119" t="s">
        <v>8</v>
      </c>
      <c r="C119" s="22"/>
      <c r="D119" s="23"/>
      <c r="E119" s="28"/>
      <c r="F119" s="28"/>
      <c r="H119" s="19">
        <v>2805477</v>
      </c>
    </row>
    <row r="120" spans="1:11">
      <c r="A120" s="2"/>
      <c r="B120" t="s">
        <v>9</v>
      </c>
      <c r="C120" s="22"/>
      <c r="D120" s="23"/>
      <c r="E120" s="28"/>
      <c r="F120" s="28"/>
      <c r="H120" s="19">
        <v>8649686</v>
      </c>
    </row>
    <row r="121" spans="1:11">
      <c r="A121" s="2"/>
      <c r="B121" t="s">
        <v>9</v>
      </c>
      <c r="C121" s="22"/>
      <c r="D121" s="23"/>
      <c r="E121" s="28"/>
      <c r="F121" s="28"/>
    </row>
    <row r="122" spans="1:11">
      <c r="A122" s="2"/>
      <c r="B122" t="s">
        <v>10</v>
      </c>
    </row>
    <row r="123" spans="1:11" s="5" customFormat="1">
      <c r="B123" s="5" t="s">
        <v>22</v>
      </c>
      <c r="C123" s="25"/>
      <c r="D123" s="30"/>
      <c r="E123" s="27" t="s">
        <v>34</v>
      </c>
      <c r="F123" s="27"/>
      <c r="G123" s="34">
        <v>1634722905</v>
      </c>
      <c r="H123" s="20">
        <f>SUM(H124:H128)</f>
        <v>1634722905</v>
      </c>
      <c r="I123" s="7">
        <f>H123-G123</f>
        <v>0</v>
      </c>
      <c r="J123"/>
      <c r="K123"/>
    </row>
    <row r="124" spans="1:11">
      <c r="A124" s="2"/>
      <c r="B124" t="s">
        <v>8</v>
      </c>
      <c r="C124" s="22"/>
      <c r="D124" s="23"/>
      <c r="E124" s="28"/>
      <c r="F124" s="28"/>
      <c r="H124" s="19">
        <v>8461300</v>
      </c>
    </row>
    <row r="125" spans="1:11">
      <c r="A125" s="2"/>
      <c r="B125" t="s">
        <v>8</v>
      </c>
      <c r="C125" s="22"/>
      <c r="D125" s="23"/>
      <c r="E125" s="28"/>
      <c r="F125" s="28"/>
      <c r="H125" s="19">
        <v>285767743</v>
      </c>
    </row>
    <row r="126" spans="1:11">
      <c r="A126" s="2"/>
      <c r="B126" t="s">
        <v>8</v>
      </c>
      <c r="C126" s="22"/>
      <c r="D126" s="23"/>
      <c r="E126" s="28"/>
      <c r="F126" s="28"/>
      <c r="H126" s="19">
        <v>1307294978</v>
      </c>
    </row>
    <row r="127" spans="1:11">
      <c r="A127" s="2"/>
      <c r="B127" t="s">
        <v>9</v>
      </c>
      <c r="C127" s="22"/>
      <c r="D127" s="23"/>
      <c r="E127" s="28"/>
      <c r="F127" s="28"/>
      <c r="H127" s="19">
        <v>9955953</v>
      </c>
    </row>
    <row r="128" spans="1:11">
      <c r="A128" s="2"/>
      <c r="B128" t="s">
        <v>9</v>
      </c>
      <c r="C128" s="22"/>
      <c r="D128" s="23"/>
      <c r="E128" s="28"/>
      <c r="F128" s="28"/>
      <c r="H128" s="19">
        <v>23242931</v>
      </c>
    </row>
    <row r="129" spans="1:11">
      <c r="A129" s="2"/>
      <c r="B129" t="s">
        <v>10</v>
      </c>
    </row>
    <row r="130" spans="1:11" s="5" customFormat="1">
      <c r="B130" s="5" t="s">
        <v>22</v>
      </c>
      <c r="C130" s="25"/>
      <c r="D130" s="30"/>
      <c r="E130" s="27" t="s">
        <v>35</v>
      </c>
      <c r="F130" s="27"/>
      <c r="G130" s="34">
        <v>434077072</v>
      </c>
      <c r="H130" s="20">
        <f>SUM(H131:H133)</f>
        <v>434001822</v>
      </c>
      <c r="I130" s="7">
        <f>H130-G130</f>
        <v>-75250</v>
      </c>
      <c r="J130"/>
      <c r="K130"/>
    </row>
    <row r="131" spans="1:11">
      <c r="A131" s="2"/>
      <c r="B131" t="s">
        <v>8</v>
      </c>
      <c r="C131" s="22"/>
      <c r="D131" s="23"/>
      <c r="E131" s="28"/>
      <c r="F131" s="28"/>
      <c r="H131" s="19">
        <v>404995277</v>
      </c>
    </row>
    <row r="132" spans="1:11">
      <c r="A132" s="2"/>
      <c r="B132" t="s">
        <v>9</v>
      </c>
      <c r="C132" s="22"/>
      <c r="D132" s="23"/>
      <c r="E132" s="28"/>
      <c r="F132" s="28"/>
      <c r="H132" s="19">
        <v>12936000</v>
      </c>
    </row>
    <row r="133" spans="1:11">
      <c r="A133" s="2"/>
      <c r="B133" t="s">
        <v>10</v>
      </c>
      <c r="H133" s="19">
        <v>16070545</v>
      </c>
    </row>
  </sheetData>
  <mergeCells count="2">
    <mergeCell ref="G1:H1"/>
    <mergeCell ref="E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huyenlt</dc:creator>
  <cp:lastModifiedBy>huyenlt</cp:lastModifiedBy>
  <dcterms:created xsi:type="dcterms:W3CDTF">2018-03-18T07:45:49Z</dcterms:created>
  <dcterms:modified xsi:type="dcterms:W3CDTF">2018-03-29T07:55:52Z</dcterms:modified>
</cp:coreProperties>
</file>